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ZPOČET AKTUÁLNÍ ROK 2025\Finanční výbor podklady\"/>
    </mc:Choice>
  </mc:AlternateContent>
  <bookViews>
    <workbookView xWindow="0" yWindow="60" windowWidth="20730" windowHeight="11700" activeTab="1"/>
  </bookViews>
  <sheets>
    <sheet name="R 2025 a Stř.V.R. 2026-2027" sheetId="1" r:id="rId1"/>
    <sheet name="R 2025 a Stř.V.R. 2026-2027 upr" sheetId="2" r:id="rId2"/>
  </sheets>
  <definedNames>
    <definedName name="_xlnm.Print_Titles" localSheetId="0">'R 2025 a Stř.V.R. 2026-2027'!$5:$7</definedName>
    <definedName name="_xlnm.Print_Titles" localSheetId="1">'R 2025 a Stř.V.R. 2026-2027 upr'!$5:$7</definedName>
    <definedName name="_xlnm.Print_Area" localSheetId="0">'R 2025 a Stř.V.R. 2026-2027'!$A$1:$J$47</definedName>
    <definedName name="_xlnm.Print_Area" localSheetId="1">'R 2025 a Stř.V.R. 2026-2027 upr'!$A$1:$J$47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33" i="2" s="1"/>
  <c r="I29" i="2"/>
  <c r="F29" i="2"/>
  <c r="I28" i="2"/>
  <c r="F28" i="2"/>
  <c r="C28" i="2"/>
  <c r="C29" i="2" s="1"/>
  <c r="B27" i="2"/>
  <c r="D27" i="2" s="1"/>
  <c r="J26" i="2"/>
  <c r="D26" i="2"/>
  <c r="J25" i="2"/>
  <c r="G25" i="2"/>
  <c r="D25" i="2"/>
  <c r="I23" i="2"/>
  <c r="F23" i="2"/>
  <c r="C23" i="2"/>
  <c r="B23" i="2"/>
  <c r="J22" i="2"/>
  <c r="G22" i="2"/>
  <c r="D22" i="2"/>
  <c r="J21" i="2"/>
  <c r="G21" i="2"/>
  <c r="D21" i="2"/>
  <c r="J20" i="2"/>
  <c r="G20" i="2"/>
  <c r="D20" i="2"/>
  <c r="J19" i="2"/>
  <c r="G19" i="2"/>
  <c r="D19" i="2"/>
  <c r="J18" i="2"/>
  <c r="G18" i="2"/>
  <c r="D18" i="2"/>
  <c r="J17" i="2"/>
  <c r="G17" i="2"/>
  <c r="D17" i="2"/>
  <c r="J16" i="2"/>
  <c r="G16" i="2"/>
  <c r="D16" i="2"/>
  <c r="J15" i="2"/>
  <c r="G15" i="2"/>
  <c r="D15" i="2"/>
  <c r="J14" i="2"/>
  <c r="G14" i="2"/>
  <c r="D14" i="2"/>
  <c r="E13" i="2"/>
  <c r="H13" i="2" s="1"/>
  <c r="J13" i="2" s="1"/>
  <c r="D13" i="2"/>
  <c r="E12" i="2"/>
  <c r="H12" i="2" s="1"/>
  <c r="J12" i="2" s="1"/>
  <c r="D12" i="2"/>
  <c r="E11" i="2"/>
  <c r="H11" i="2" s="1"/>
  <c r="J11" i="2" s="1"/>
  <c r="D11" i="2"/>
  <c r="E10" i="2"/>
  <c r="G10" i="2" s="1"/>
  <c r="D10" i="2"/>
  <c r="E9" i="2"/>
  <c r="D9" i="2"/>
  <c r="G12" i="2" l="1"/>
  <c r="G11" i="2"/>
  <c r="D23" i="2"/>
  <c r="H10" i="2"/>
  <c r="J10" i="2" s="1"/>
  <c r="E23" i="2"/>
  <c r="E27" i="2"/>
  <c r="B28" i="2"/>
  <c r="G9" i="2"/>
  <c r="G23" i="2" s="1"/>
  <c r="G13" i="2"/>
  <c r="H9" i="2"/>
  <c r="B27" i="1"/>
  <c r="B29" i="2" l="1"/>
  <c r="D28" i="2"/>
  <c r="D29" i="2" s="1"/>
  <c r="H27" i="2"/>
  <c r="H23" i="2"/>
  <c r="J9" i="2"/>
  <c r="J23" i="2" s="1"/>
  <c r="E28" i="2"/>
  <c r="G27" i="2"/>
  <c r="J25" i="1"/>
  <c r="J27" i="2" l="1"/>
  <c r="H28" i="2"/>
  <c r="G28" i="2"/>
  <c r="G29" i="2" s="1"/>
  <c r="E29" i="2"/>
  <c r="E10" i="1"/>
  <c r="H10" i="1" s="1"/>
  <c r="E11" i="1"/>
  <c r="H11" i="1" s="1"/>
  <c r="E12" i="1"/>
  <c r="H12" i="1" s="1"/>
  <c r="E13" i="1"/>
  <c r="H13" i="1" s="1"/>
  <c r="E9" i="1"/>
  <c r="H29" i="2" l="1"/>
  <c r="J28" i="2"/>
  <c r="J29" i="2" s="1"/>
  <c r="E27" i="1"/>
  <c r="H9" i="1"/>
  <c r="H27" i="1" s="1"/>
  <c r="F28" i="1"/>
  <c r="G25" i="1"/>
  <c r="F23" i="1"/>
  <c r="E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3" i="1" l="1"/>
  <c r="C28" i="1" l="1"/>
  <c r="B28" i="1"/>
  <c r="D27" i="1"/>
  <c r="D26" i="1"/>
  <c r="D25" i="1"/>
  <c r="C23" i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28" i="1" l="1"/>
  <c r="H28" i="1"/>
  <c r="C29" i="1"/>
  <c r="B29" i="1"/>
  <c r="D23" i="1"/>
  <c r="C31" i="1"/>
  <c r="D29" i="1" l="1"/>
  <c r="E28" i="1"/>
  <c r="G28" i="1" s="1"/>
  <c r="G27" i="1"/>
  <c r="J26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9" i="1"/>
  <c r="H23" i="1" l="1"/>
  <c r="I23" i="1"/>
  <c r="J23" i="1"/>
  <c r="C33" i="1" l="1"/>
  <c r="I28" i="1" l="1"/>
  <c r="J27" i="1"/>
  <c r="H29" i="1" l="1"/>
  <c r="I29" i="1"/>
  <c r="F29" i="1"/>
  <c r="J28" i="1"/>
  <c r="E29" i="1"/>
  <c r="J29" i="1" l="1"/>
  <c r="G29" i="1"/>
</calcChain>
</file>

<file path=xl/sharedStrings.xml><?xml version="1.0" encoding="utf-8"?>
<sst xmlns="http://schemas.openxmlformats.org/spreadsheetml/2006/main" count="124" uniqueCount="54">
  <si>
    <t>IČO:</t>
  </si>
  <si>
    <t>HLAVNÍ ČINNOST</t>
  </si>
  <si>
    <t>DOPLŇKOVÁ ČINNOST</t>
  </si>
  <si>
    <t>CELKEM</t>
  </si>
  <si>
    <t>ONIV přímé</t>
  </si>
  <si>
    <t xml:space="preserve">Spotřeba materiálu </t>
  </si>
  <si>
    <t>Spotřeba energie</t>
  </si>
  <si>
    <t>Služby</t>
  </si>
  <si>
    <t>NÁKLADY CELKEM</t>
  </si>
  <si>
    <t>výnosy z činnosti</t>
  </si>
  <si>
    <t>finanční výnosy</t>
  </si>
  <si>
    <t>výnosy z transferů (dotace, příspěvky)</t>
  </si>
  <si>
    <t>x</t>
  </si>
  <si>
    <t>VÝNOSY CELKEM</t>
  </si>
  <si>
    <t>VÝSLEDEK HOSPODAŘENÍ</t>
  </si>
  <si>
    <t>komentář k tabulce:</t>
  </si>
  <si>
    <t>objem státní dotace a neinv.příspěvku na provoz pro rok 2018 je předdefinován</t>
  </si>
  <si>
    <t>výsledek hospodaření v hlavní činnosti bude 0</t>
  </si>
  <si>
    <t>výsledek hospodaření v doplňkové činnosti může být kladný nebo 0</t>
  </si>
  <si>
    <t>vyplňovat s vědomím, že jde o PLÁN a VÝHLED (=odhad, předpoklad)</t>
  </si>
  <si>
    <t>UZ 33353 - státní dotace</t>
  </si>
  <si>
    <t>Celkem</t>
  </si>
  <si>
    <t>v tis. Kč</t>
  </si>
  <si>
    <t>Jiné sociální pojištění</t>
  </si>
  <si>
    <t xml:space="preserve">Náklady z drobného dlouhod. majetku </t>
  </si>
  <si>
    <t>UZ 000079 neinvestiční příspěvek od zřizovatele</t>
  </si>
  <si>
    <t>Cestovné</t>
  </si>
  <si>
    <t>Náklady na reprezentaci</t>
  </si>
  <si>
    <t>Ostatní náklady z činnosti</t>
  </si>
  <si>
    <t>Mzdové náklady (platy, OON)</t>
  </si>
  <si>
    <t xml:space="preserve">Zákonné sociální pojištění </t>
  </si>
  <si>
    <t xml:space="preserve">Zákonné sociální náklady </t>
  </si>
  <si>
    <t>Opravy a udržování</t>
  </si>
  <si>
    <t>Odpisy dlouhodobého majetku</t>
  </si>
  <si>
    <t>Razítko příspěvkové organizace:</t>
  </si>
  <si>
    <t xml:space="preserve">Schválil(a): </t>
  </si>
  <si>
    <t xml:space="preserve">funkce: </t>
  </si>
  <si>
    <t xml:space="preserve">Vypracoval(a): </t>
  </si>
  <si>
    <t>Název a adresa příspěvkové organizace:</t>
  </si>
  <si>
    <t>NÁKLADY</t>
  </si>
  <si>
    <t>VÝNOSY</t>
  </si>
  <si>
    <t>v Kč</t>
  </si>
  <si>
    <t xml:space="preserve">  Mateřská škola Kunratice, Praha 4, Předškolní 880</t>
  </si>
  <si>
    <t>70992193</t>
  </si>
  <si>
    <t>Ing. Hana Formánková</t>
  </si>
  <si>
    <t>účetní</t>
  </si>
  <si>
    <t>Mgr. Alice Hozmanová</t>
  </si>
  <si>
    <t>ředitelka MŠ</t>
  </si>
  <si>
    <r>
      <t xml:space="preserve">středněnobý výhled rozpočtu - plán výnosů a nákladů na rok </t>
    </r>
    <r>
      <rPr>
        <b/>
        <sz val="11"/>
        <color rgb="FFFF0000"/>
        <rFont val="Arial CE"/>
        <charset val="238"/>
      </rPr>
      <t>2026</t>
    </r>
  </si>
  <si>
    <r>
      <t xml:space="preserve">rozpočet - plán výnosů a nákladů na rok </t>
    </r>
    <r>
      <rPr>
        <b/>
        <sz val="11"/>
        <color rgb="FFFF0000"/>
        <rFont val="Arial CE"/>
        <charset val="238"/>
      </rPr>
      <t>2025</t>
    </r>
  </si>
  <si>
    <r>
      <t xml:space="preserve">středněnobý výhled rozpočtu - plán výnosů a nákladů na rok </t>
    </r>
    <r>
      <rPr>
        <b/>
        <sz val="11"/>
        <color rgb="FFFF0000"/>
        <rFont val="Arial CE"/>
        <charset val="238"/>
      </rPr>
      <t>2027</t>
    </r>
  </si>
  <si>
    <t>Datum:  18.10.2024</t>
  </si>
  <si>
    <t>Rozpočet 2025</t>
  </si>
  <si>
    <t>Datum:  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</si>
</sst>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E"/>
      <charset val="238"/>
    </font>
    <font>
      <b/>
      <u/>
      <sz val="10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b/>
      <u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5" fillId="0" borderId="4" xfId="0" applyFont="1" applyBorder="1" applyProtection="1"/>
    <xf numFmtId="0" fontId="5" fillId="0" borderId="13" xfId="0" applyFont="1" applyBorder="1" applyAlignment="1" applyProtection="1"/>
    <xf numFmtId="0" fontId="7" fillId="0" borderId="0" xfId="0" applyFont="1" applyProtection="1"/>
    <xf numFmtId="164" fontId="8" fillId="0" borderId="16" xfId="0" applyNumberFormat="1" applyFont="1" applyBorder="1" applyProtection="1"/>
    <xf numFmtId="0" fontId="8" fillId="0" borderId="1" xfId="0" applyFont="1" applyBorder="1" applyAlignment="1" applyProtection="1">
      <alignment horizontal="left" vertical="center" wrapText="1"/>
      <protection locked="0"/>
    </xf>
    <xf numFmtId="164" fontId="8" fillId="0" borderId="17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15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left" vertical="center" wrapText="1"/>
      <protection locked="0"/>
    </xf>
    <xf numFmtId="164" fontId="8" fillId="0" borderId="19" xfId="0" applyNumberFormat="1" applyFont="1" applyFill="1" applyBorder="1" applyProtection="1">
      <protection locked="0"/>
    </xf>
    <xf numFmtId="0" fontId="11" fillId="0" borderId="0" xfId="0" applyFont="1" applyAlignment="1" applyProtection="1">
      <alignment horizontal="right"/>
    </xf>
    <xf numFmtId="0" fontId="10" fillId="0" borderId="0" xfId="0" applyFont="1"/>
    <xf numFmtId="0" fontId="12" fillId="0" borderId="0" xfId="0" applyFont="1"/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Protection="1"/>
    <xf numFmtId="0" fontId="5" fillId="0" borderId="8" xfId="0" applyFont="1" applyBorder="1" applyAlignment="1" applyProtection="1">
      <alignment wrapText="1"/>
    </xf>
    <xf numFmtId="0" fontId="5" fillId="0" borderId="8" xfId="0" applyFont="1" applyBorder="1" applyAlignment="1" applyProtection="1"/>
    <xf numFmtId="164" fontId="5" fillId="0" borderId="9" xfId="0" applyNumberFormat="1" applyFont="1" applyBorder="1" applyAlignment="1" applyProtection="1">
      <alignment horizontal="right"/>
    </xf>
    <xf numFmtId="164" fontId="5" fillId="2" borderId="8" xfId="0" applyNumberFormat="1" applyFont="1" applyFill="1" applyBorder="1" applyAlignment="1" applyProtection="1">
      <alignment horizontal="right"/>
    </xf>
    <xf numFmtId="164" fontId="5" fillId="0" borderId="11" xfId="0" applyNumberFormat="1" applyFont="1" applyBorder="1" applyAlignment="1" applyProtection="1">
      <alignment horizontal="right"/>
    </xf>
    <xf numFmtId="0" fontId="5" fillId="0" borderId="8" xfId="0" applyFont="1" applyBorder="1" applyProtection="1"/>
    <xf numFmtId="0" fontId="5" fillId="0" borderId="10" xfId="0" applyFont="1" applyBorder="1" applyProtection="1"/>
    <xf numFmtId="0" fontId="5" fillId="3" borderId="8" xfId="0" applyFont="1" applyFill="1" applyBorder="1" applyProtection="1"/>
    <xf numFmtId="164" fontId="5" fillId="3" borderId="8" xfId="0" applyNumberFormat="1" applyFont="1" applyFill="1" applyBorder="1" applyAlignment="1" applyProtection="1">
      <alignment horizontal="right"/>
    </xf>
    <xf numFmtId="0" fontId="5" fillId="0" borderId="8" xfId="0" applyFont="1" applyBorder="1" applyAlignment="1" applyProtection="1">
      <alignment horizontal="left"/>
    </xf>
    <xf numFmtId="164" fontId="5" fillId="0" borderId="9" xfId="0" applyNumberFormat="1" applyFont="1" applyBorder="1" applyAlignment="1" applyProtection="1">
      <alignment horizontal="center"/>
    </xf>
    <xf numFmtId="164" fontId="5" fillId="3" borderId="14" xfId="0" applyNumberFormat="1" applyFont="1" applyFill="1" applyBorder="1" applyAlignment="1" applyProtection="1">
      <alignment horizontal="right"/>
    </xf>
    <xf numFmtId="49" fontId="13" fillId="0" borderId="8" xfId="0" applyNumberFormat="1" applyFont="1" applyFill="1" applyBorder="1" applyAlignment="1" applyProtection="1">
      <alignment horizontal="center"/>
    </xf>
    <xf numFmtId="164" fontId="7" fillId="0" borderId="0" xfId="0" applyNumberFormat="1" applyFont="1" applyProtection="1"/>
    <xf numFmtId="3" fontId="5" fillId="0" borderId="9" xfId="0" applyNumberFormat="1" applyFont="1" applyBorder="1" applyAlignment="1" applyProtection="1">
      <alignment horizontal="right"/>
    </xf>
    <xf numFmtId="3" fontId="1" fillId="0" borderId="0" xfId="0" applyNumberFormat="1" applyFont="1" applyProtection="1">
      <protection locked="0"/>
    </xf>
    <xf numFmtId="3" fontId="7" fillId="0" borderId="0" xfId="0" applyNumberFormat="1" applyFont="1" applyProtection="1"/>
    <xf numFmtId="0" fontId="13" fillId="0" borderId="13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6" fillId="0" borderId="13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</cellXfs>
  <cellStyles count="1">
    <cellStyle name="Normální" xfId="0" builtinId="0"/>
  </cellStyles>
  <dxfs count="6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4" zoomScale="75" zoomScaleNormal="75" workbookViewId="0">
      <selection activeCell="A9" sqref="A9"/>
    </sheetView>
  </sheetViews>
  <sheetFormatPr defaultRowHeight="12.75" x14ac:dyDescent="0.2"/>
  <cols>
    <col min="1" max="1" width="42.5703125" customWidth="1"/>
    <col min="2" max="2" width="26.85546875" customWidth="1"/>
    <col min="3" max="3" width="26.7109375" customWidth="1"/>
    <col min="4" max="4" width="16.7109375" customWidth="1"/>
    <col min="5" max="5" width="30" customWidth="1"/>
    <col min="6" max="6" width="26.7109375" customWidth="1"/>
    <col min="7" max="7" width="16.7109375" customWidth="1"/>
    <col min="8" max="9" width="26.7109375" customWidth="1"/>
    <col min="10" max="10" width="16.7109375" customWidth="1"/>
  </cols>
  <sheetData>
    <row r="1" spans="1:10" ht="13.5" thickBot="1" x14ac:dyDescent="0.25"/>
    <row r="2" spans="1:10" ht="41.25" customHeight="1" thickBot="1" x14ac:dyDescent="0.3">
      <c r="A2" s="22" t="s">
        <v>38</v>
      </c>
      <c r="B2" s="39" t="s">
        <v>42</v>
      </c>
      <c r="C2" s="40"/>
      <c r="D2" s="40"/>
      <c r="E2" s="41"/>
      <c r="F2" s="1"/>
      <c r="G2" s="2"/>
      <c r="H2" s="3"/>
      <c r="I2" s="1"/>
      <c r="J2" s="2"/>
    </row>
    <row r="3" spans="1:10" ht="21.75" customHeight="1" thickBot="1" x14ac:dyDescent="0.3">
      <c r="A3" s="23" t="s">
        <v>0</v>
      </c>
      <c r="B3" s="34" t="s">
        <v>43</v>
      </c>
      <c r="C3" s="20"/>
      <c r="D3" s="20"/>
      <c r="E3" s="21"/>
      <c r="F3" s="37"/>
      <c r="G3" s="2"/>
      <c r="H3" s="3"/>
      <c r="I3" s="2"/>
      <c r="J3" s="2"/>
    </row>
    <row r="4" spans="1:10" ht="20.25" customHeight="1" thickBot="1" x14ac:dyDescent="0.25">
      <c r="A4" s="4"/>
      <c r="B4" s="4"/>
      <c r="C4" s="4"/>
      <c r="D4" s="4"/>
      <c r="E4" s="42"/>
      <c r="F4" s="42"/>
      <c r="G4" s="42"/>
      <c r="H4" s="4"/>
      <c r="I4" s="4"/>
      <c r="J4" s="17" t="s">
        <v>41</v>
      </c>
    </row>
    <row r="5" spans="1:10" x14ac:dyDescent="0.2">
      <c r="A5" s="49"/>
      <c r="B5" s="43" t="s">
        <v>49</v>
      </c>
      <c r="C5" s="44"/>
      <c r="D5" s="45"/>
      <c r="E5" s="43" t="s">
        <v>48</v>
      </c>
      <c r="F5" s="44"/>
      <c r="G5" s="45"/>
      <c r="H5" s="43" t="s">
        <v>50</v>
      </c>
      <c r="I5" s="44"/>
      <c r="J5" s="45"/>
    </row>
    <row r="6" spans="1:10" ht="15.75" customHeight="1" thickBot="1" x14ac:dyDescent="0.25">
      <c r="A6" s="50"/>
      <c r="B6" s="46"/>
      <c r="C6" s="47"/>
      <c r="D6" s="48"/>
      <c r="E6" s="46"/>
      <c r="F6" s="47"/>
      <c r="G6" s="48"/>
      <c r="H6" s="46"/>
      <c r="I6" s="47"/>
      <c r="J6" s="48"/>
    </row>
    <row r="7" spans="1:10" ht="13.5" thickBot="1" x14ac:dyDescent="0.25">
      <c r="A7" s="51"/>
      <c r="B7" s="13" t="s">
        <v>1</v>
      </c>
      <c r="C7" s="13" t="s">
        <v>2</v>
      </c>
      <c r="D7" s="14" t="s">
        <v>3</v>
      </c>
      <c r="E7" s="13" t="s">
        <v>1</v>
      </c>
      <c r="F7" s="13" t="s">
        <v>2</v>
      </c>
      <c r="G7" s="14" t="s">
        <v>3</v>
      </c>
      <c r="H7" s="13" t="s">
        <v>1</v>
      </c>
      <c r="I7" s="13" t="s">
        <v>2</v>
      </c>
      <c r="J7" s="14" t="s">
        <v>3</v>
      </c>
    </row>
    <row r="8" spans="1:10" ht="20.100000000000001" customHeight="1" thickBot="1" x14ac:dyDescent="0.3">
      <c r="A8" s="5" t="s">
        <v>39</v>
      </c>
      <c r="B8" s="52"/>
      <c r="C8" s="53"/>
      <c r="D8" s="54"/>
      <c r="E8" s="52"/>
      <c r="F8" s="53"/>
      <c r="G8" s="54"/>
      <c r="H8" s="52"/>
      <c r="I8" s="53"/>
      <c r="J8" s="54"/>
    </row>
    <row r="9" spans="1:10" ht="20.100000000000001" customHeight="1" thickBot="1" x14ac:dyDescent="0.3">
      <c r="A9" s="27" t="s">
        <v>29</v>
      </c>
      <c r="B9" s="36">
        <v>14371452</v>
      </c>
      <c r="C9" s="24"/>
      <c r="D9" s="36">
        <f>SUM(B9:C9)</f>
        <v>14371452</v>
      </c>
      <c r="E9" s="36">
        <f>B9*1.05</f>
        <v>15090024.600000001</v>
      </c>
      <c r="F9" s="24"/>
      <c r="G9" s="36">
        <f>SUM(E9:F9)</f>
        <v>15090024.600000001</v>
      </c>
      <c r="H9" s="36">
        <f>E9*1.05</f>
        <v>15844525.830000002</v>
      </c>
      <c r="I9" s="24"/>
      <c r="J9" s="25">
        <f>SUM(H9:I9)</f>
        <v>15844525.830000002</v>
      </c>
    </row>
    <row r="10" spans="1:10" ht="20.100000000000001" customHeight="1" thickBot="1" x14ac:dyDescent="0.3">
      <c r="A10" s="27" t="s">
        <v>30</v>
      </c>
      <c r="B10" s="36">
        <v>4858553</v>
      </c>
      <c r="C10" s="24"/>
      <c r="D10" s="36">
        <f t="shared" ref="D10:D22" si="0">SUM(B10:C10)</f>
        <v>4858553</v>
      </c>
      <c r="E10" s="36">
        <f t="shared" ref="E10:E13" si="1">B10*1.05</f>
        <v>5101480.6500000004</v>
      </c>
      <c r="F10" s="24"/>
      <c r="G10" s="36">
        <f t="shared" ref="G10:G22" si="2">SUM(E10:F10)</f>
        <v>5101480.6500000004</v>
      </c>
      <c r="H10" s="36">
        <f t="shared" ref="H10:H13" si="3">E10*1.05</f>
        <v>5356554.682500001</v>
      </c>
      <c r="I10" s="24"/>
      <c r="J10" s="25">
        <f t="shared" ref="J10:J22" si="4">SUM(H10:I10)</f>
        <v>5356554.682500001</v>
      </c>
    </row>
    <row r="11" spans="1:10" ht="20.100000000000001" customHeight="1" thickBot="1" x14ac:dyDescent="0.3">
      <c r="A11" s="27" t="s">
        <v>23</v>
      </c>
      <c r="B11" s="36">
        <v>49613</v>
      </c>
      <c r="C11" s="24"/>
      <c r="D11" s="36">
        <f t="shared" si="0"/>
        <v>49613</v>
      </c>
      <c r="E11" s="36">
        <f t="shared" si="1"/>
        <v>52093.65</v>
      </c>
      <c r="F11" s="24"/>
      <c r="G11" s="36">
        <f t="shared" si="2"/>
        <v>52093.65</v>
      </c>
      <c r="H11" s="36">
        <f t="shared" si="3"/>
        <v>54698.332500000004</v>
      </c>
      <c r="I11" s="24"/>
      <c r="J11" s="25">
        <f t="shared" si="4"/>
        <v>54698.332500000004</v>
      </c>
    </row>
    <row r="12" spans="1:10" ht="20.100000000000001" customHeight="1" thickBot="1" x14ac:dyDescent="0.3">
      <c r="A12" s="27" t="s">
        <v>31</v>
      </c>
      <c r="B12" s="36">
        <v>287091</v>
      </c>
      <c r="C12" s="24"/>
      <c r="D12" s="36">
        <f t="shared" si="0"/>
        <v>287091</v>
      </c>
      <c r="E12" s="36">
        <f t="shared" si="1"/>
        <v>301445.55</v>
      </c>
      <c r="F12" s="24"/>
      <c r="G12" s="36">
        <f t="shared" si="2"/>
        <v>301445.55</v>
      </c>
      <c r="H12" s="36">
        <f t="shared" si="3"/>
        <v>316517.82750000001</v>
      </c>
      <c r="I12" s="24"/>
      <c r="J12" s="25">
        <f t="shared" si="4"/>
        <v>316517.82750000001</v>
      </c>
    </row>
    <row r="13" spans="1:10" ht="20.100000000000001" customHeight="1" thickBot="1" x14ac:dyDescent="0.3">
      <c r="A13" s="28" t="s">
        <v>4</v>
      </c>
      <c r="B13" s="36">
        <v>137813</v>
      </c>
      <c r="C13" s="26"/>
      <c r="D13" s="36">
        <f t="shared" si="0"/>
        <v>137813</v>
      </c>
      <c r="E13" s="36">
        <f t="shared" si="1"/>
        <v>144703.65</v>
      </c>
      <c r="F13" s="26"/>
      <c r="G13" s="36">
        <f t="shared" si="2"/>
        <v>144703.65</v>
      </c>
      <c r="H13" s="36">
        <f t="shared" si="3"/>
        <v>151938.83249999999</v>
      </c>
      <c r="I13" s="26"/>
      <c r="J13" s="25">
        <f t="shared" si="4"/>
        <v>151938.83249999999</v>
      </c>
    </row>
    <row r="14" spans="1:10" ht="20.100000000000001" customHeight="1" thickBot="1" x14ac:dyDescent="0.3">
      <c r="A14" s="27" t="s">
        <v>5</v>
      </c>
      <c r="B14" s="36">
        <v>2135000</v>
      </c>
      <c r="C14" s="24"/>
      <c r="D14" s="36">
        <f t="shared" si="0"/>
        <v>2135000</v>
      </c>
      <c r="E14" s="36">
        <v>2140000</v>
      </c>
      <c r="F14" s="24"/>
      <c r="G14" s="36">
        <f t="shared" si="2"/>
        <v>2140000</v>
      </c>
      <c r="H14" s="36">
        <v>2100000</v>
      </c>
      <c r="I14" s="24"/>
      <c r="J14" s="25">
        <f t="shared" si="4"/>
        <v>2100000</v>
      </c>
    </row>
    <row r="15" spans="1:10" ht="20.100000000000001" customHeight="1" thickBot="1" x14ac:dyDescent="0.3">
      <c r="A15" s="27" t="s">
        <v>6</v>
      </c>
      <c r="B15" s="36">
        <v>1173000</v>
      </c>
      <c r="C15" s="24">
        <v>3000</v>
      </c>
      <c r="D15" s="36">
        <f t="shared" si="0"/>
        <v>1176000</v>
      </c>
      <c r="E15" s="36">
        <v>1150000</v>
      </c>
      <c r="F15" s="24">
        <v>3000</v>
      </c>
      <c r="G15" s="36">
        <f t="shared" si="2"/>
        <v>1153000</v>
      </c>
      <c r="H15" s="36">
        <v>1200000</v>
      </c>
      <c r="I15" s="24">
        <v>3000</v>
      </c>
      <c r="J15" s="25">
        <f t="shared" si="4"/>
        <v>1203000</v>
      </c>
    </row>
    <row r="16" spans="1:10" ht="20.100000000000001" customHeight="1" thickBot="1" x14ac:dyDescent="0.3">
      <c r="A16" s="28" t="s">
        <v>32</v>
      </c>
      <c r="B16" s="36">
        <v>260000</v>
      </c>
      <c r="C16" s="26"/>
      <c r="D16" s="36">
        <f t="shared" si="0"/>
        <v>260000</v>
      </c>
      <c r="E16" s="36">
        <v>250000</v>
      </c>
      <c r="F16" s="26"/>
      <c r="G16" s="36">
        <f t="shared" si="2"/>
        <v>250000</v>
      </c>
      <c r="H16" s="36">
        <v>250000</v>
      </c>
      <c r="I16" s="26"/>
      <c r="J16" s="25">
        <f t="shared" si="4"/>
        <v>250000</v>
      </c>
    </row>
    <row r="17" spans="1:10" ht="20.100000000000001" customHeight="1" thickBot="1" x14ac:dyDescent="0.3">
      <c r="A17" s="28" t="s">
        <v>26</v>
      </c>
      <c r="B17" s="36">
        <v>1000</v>
      </c>
      <c r="C17" s="26"/>
      <c r="D17" s="36">
        <f t="shared" si="0"/>
        <v>1000</v>
      </c>
      <c r="E17" s="36">
        <v>1000</v>
      </c>
      <c r="F17" s="26"/>
      <c r="G17" s="36">
        <f t="shared" si="2"/>
        <v>1000</v>
      </c>
      <c r="H17" s="36">
        <v>1000</v>
      </c>
      <c r="I17" s="26"/>
      <c r="J17" s="25">
        <f t="shared" si="4"/>
        <v>1000</v>
      </c>
    </row>
    <row r="18" spans="1:10" ht="20.100000000000001" customHeight="1" thickBot="1" x14ac:dyDescent="0.3">
      <c r="A18" s="28" t="s">
        <v>27</v>
      </c>
      <c r="B18" s="36">
        <v>5000</v>
      </c>
      <c r="C18" s="26"/>
      <c r="D18" s="36">
        <f t="shared" si="0"/>
        <v>5000</v>
      </c>
      <c r="E18" s="36">
        <v>5000</v>
      </c>
      <c r="F18" s="26"/>
      <c r="G18" s="36">
        <f t="shared" si="2"/>
        <v>5000</v>
      </c>
      <c r="H18" s="36">
        <v>5000</v>
      </c>
      <c r="I18" s="26"/>
      <c r="J18" s="25">
        <f t="shared" si="4"/>
        <v>5000</v>
      </c>
    </row>
    <row r="19" spans="1:10" ht="20.100000000000001" customHeight="1" thickBot="1" x14ac:dyDescent="0.3">
      <c r="A19" s="28" t="s">
        <v>7</v>
      </c>
      <c r="B19" s="36">
        <v>1077410</v>
      </c>
      <c r="C19" s="26">
        <v>1000</v>
      </c>
      <c r="D19" s="36">
        <f t="shared" si="0"/>
        <v>1078410</v>
      </c>
      <c r="E19" s="36">
        <v>970000</v>
      </c>
      <c r="F19" s="26">
        <v>1000</v>
      </c>
      <c r="G19" s="36">
        <f t="shared" si="2"/>
        <v>971000</v>
      </c>
      <c r="H19" s="36">
        <v>990000</v>
      </c>
      <c r="I19" s="26">
        <v>1000</v>
      </c>
      <c r="J19" s="25">
        <f t="shared" si="4"/>
        <v>991000</v>
      </c>
    </row>
    <row r="20" spans="1:10" ht="20.100000000000001" customHeight="1" thickBot="1" x14ac:dyDescent="0.3">
      <c r="A20" s="28" t="s">
        <v>33</v>
      </c>
      <c r="B20" s="36">
        <v>91000</v>
      </c>
      <c r="C20" s="26"/>
      <c r="D20" s="36">
        <f t="shared" si="0"/>
        <v>91000</v>
      </c>
      <c r="E20" s="36">
        <v>91000</v>
      </c>
      <c r="F20" s="26"/>
      <c r="G20" s="36">
        <f t="shared" si="2"/>
        <v>91000</v>
      </c>
      <c r="H20" s="36">
        <v>91000</v>
      </c>
      <c r="I20" s="26"/>
      <c r="J20" s="25">
        <f t="shared" si="4"/>
        <v>91000</v>
      </c>
    </row>
    <row r="21" spans="1:10" ht="20.100000000000001" customHeight="1" thickBot="1" x14ac:dyDescent="0.3">
      <c r="A21" s="28" t="s">
        <v>24</v>
      </c>
      <c r="B21" s="36">
        <v>200000</v>
      </c>
      <c r="C21" s="26"/>
      <c r="D21" s="36">
        <f t="shared" si="0"/>
        <v>200000</v>
      </c>
      <c r="E21" s="36">
        <v>200000</v>
      </c>
      <c r="F21" s="26"/>
      <c r="G21" s="36">
        <f t="shared" si="2"/>
        <v>200000</v>
      </c>
      <c r="H21" s="36">
        <v>220000</v>
      </c>
      <c r="I21" s="26"/>
      <c r="J21" s="25">
        <f t="shared" si="4"/>
        <v>220000</v>
      </c>
    </row>
    <row r="22" spans="1:10" ht="20.100000000000001" customHeight="1" thickBot="1" x14ac:dyDescent="0.3">
      <c r="A22" s="28" t="s">
        <v>28</v>
      </c>
      <c r="B22" s="36">
        <v>60000</v>
      </c>
      <c r="C22" s="26"/>
      <c r="D22" s="36">
        <f t="shared" si="0"/>
        <v>60000</v>
      </c>
      <c r="E22" s="36">
        <v>60000</v>
      </c>
      <c r="F22" s="26"/>
      <c r="G22" s="36">
        <f t="shared" si="2"/>
        <v>60000</v>
      </c>
      <c r="H22" s="36">
        <v>70000</v>
      </c>
      <c r="I22" s="26"/>
      <c r="J22" s="25">
        <f t="shared" si="4"/>
        <v>70000</v>
      </c>
    </row>
    <row r="23" spans="1:10" ht="21.95" customHeight="1" thickBot="1" x14ac:dyDescent="0.3">
      <c r="A23" s="29" t="s">
        <v>8</v>
      </c>
      <c r="B23" s="30">
        <f>SUM(B9:B22)</f>
        <v>24706932</v>
      </c>
      <c r="C23" s="30">
        <f t="shared" ref="C23:G23" si="5">SUM(C9:C22)</f>
        <v>4000</v>
      </c>
      <c r="D23" s="30">
        <f t="shared" si="5"/>
        <v>24710932</v>
      </c>
      <c r="E23" s="30">
        <f t="shared" si="5"/>
        <v>25556748.099999998</v>
      </c>
      <c r="F23" s="30">
        <f t="shared" si="5"/>
        <v>4000</v>
      </c>
      <c r="G23" s="30">
        <f t="shared" si="5"/>
        <v>25560748.099999998</v>
      </c>
      <c r="H23" s="30">
        <f t="shared" ref="H23:J23" si="6">SUM(H9:H22)</f>
        <v>26651235.505000003</v>
      </c>
      <c r="I23" s="30">
        <f t="shared" si="6"/>
        <v>4000</v>
      </c>
      <c r="J23" s="30">
        <f t="shared" si="6"/>
        <v>26655235.505000003</v>
      </c>
    </row>
    <row r="24" spans="1:10" ht="20.100000000000001" customHeight="1" thickBot="1" x14ac:dyDescent="0.3">
      <c r="A24" s="6" t="s">
        <v>40</v>
      </c>
      <c r="B24" s="52"/>
      <c r="C24" s="53"/>
      <c r="D24" s="54"/>
      <c r="E24" s="52"/>
      <c r="F24" s="53"/>
      <c r="G24" s="54"/>
      <c r="H24" s="52"/>
      <c r="I24" s="53"/>
      <c r="J24" s="54"/>
    </row>
    <row r="25" spans="1:10" ht="20.100000000000001" customHeight="1" thickBot="1" x14ac:dyDescent="0.3">
      <c r="A25" s="31" t="s">
        <v>9</v>
      </c>
      <c r="B25" s="36">
        <v>3233910</v>
      </c>
      <c r="C25" s="24">
        <v>4000</v>
      </c>
      <c r="D25" s="25">
        <f>SUM(B25:C25)</f>
        <v>3237910</v>
      </c>
      <c r="E25" s="36">
        <v>3098000</v>
      </c>
      <c r="F25" s="24">
        <v>4000</v>
      </c>
      <c r="G25" s="36">
        <f>SUM(E25:F25)</f>
        <v>3102000</v>
      </c>
      <c r="H25" s="36">
        <v>3157000</v>
      </c>
      <c r="I25" s="36">
        <v>4000</v>
      </c>
      <c r="J25" s="36">
        <f>SUM(H25:I25)</f>
        <v>3161000</v>
      </c>
    </row>
    <row r="26" spans="1:10" ht="20.100000000000001" customHeight="1" thickBot="1" x14ac:dyDescent="0.3">
      <c r="A26" s="31" t="s">
        <v>10</v>
      </c>
      <c r="B26" s="36">
        <v>500</v>
      </c>
      <c r="C26" s="24"/>
      <c r="D26" s="25">
        <f>SUM(B26:C26)</f>
        <v>500</v>
      </c>
      <c r="E26" s="36">
        <v>1000</v>
      </c>
      <c r="F26" s="24"/>
      <c r="G26" s="36"/>
      <c r="H26" s="36">
        <v>2000</v>
      </c>
      <c r="I26" s="24"/>
      <c r="J26" s="36">
        <f>SUM(H26:I26)</f>
        <v>2000</v>
      </c>
    </row>
    <row r="27" spans="1:10" ht="20.100000000000001" customHeight="1" thickBot="1" x14ac:dyDescent="0.3">
      <c r="A27" s="31" t="s">
        <v>11</v>
      </c>
      <c r="B27" s="36">
        <f>1768000+B9+B10+B11+B12+B13</f>
        <v>21472522</v>
      </c>
      <c r="C27" s="32" t="s">
        <v>12</v>
      </c>
      <c r="D27" s="25">
        <f t="shared" ref="D27:D28" si="7">SUM(B27:C27)</f>
        <v>21472522</v>
      </c>
      <c r="E27" s="36">
        <f>E9+E10+E11+E12+E13+C32</f>
        <v>22457748.099999998</v>
      </c>
      <c r="F27" s="32" t="s">
        <v>12</v>
      </c>
      <c r="G27" s="36">
        <f t="shared" ref="G27:G28" si="8">SUM(E27:F27)</f>
        <v>22457748.099999998</v>
      </c>
      <c r="H27" s="36">
        <f>H9+H10+H11+H12+H13+C32</f>
        <v>23492235.505000003</v>
      </c>
      <c r="I27" s="32" t="s">
        <v>12</v>
      </c>
      <c r="J27" s="36">
        <f t="shared" ref="J27:J28" si="9">SUM(H27:I27)</f>
        <v>23492235.505000003</v>
      </c>
    </row>
    <row r="28" spans="1:10" ht="21.95" customHeight="1" thickBot="1" x14ac:dyDescent="0.3">
      <c r="A28" s="29" t="s">
        <v>13</v>
      </c>
      <c r="B28" s="30">
        <f>SUM(B25:B27)</f>
        <v>24706932</v>
      </c>
      <c r="C28" s="33">
        <f>SUM(C25:C27)</f>
        <v>4000</v>
      </c>
      <c r="D28" s="30">
        <f t="shared" si="7"/>
        <v>24710932</v>
      </c>
      <c r="E28" s="30">
        <f>SUM(E25:E27)</f>
        <v>25556748.099999998</v>
      </c>
      <c r="F28" s="33">
        <f>SUM(F25:F27)</f>
        <v>4000</v>
      </c>
      <c r="G28" s="30">
        <f t="shared" si="8"/>
        <v>25560748.099999998</v>
      </c>
      <c r="H28" s="30">
        <f>H25+H26+H27</f>
        <v>26651235.505000003</v>
      </c>
      <c r="I28" s="33">
        <f>SUM(I25:I27)</f>
        <v>4000</v>
      </c>
      <c r="J28" s="30">
        <f t="shared" si="9"/>
        <v>26655235.505000003</v>
      </c>
    </row>
    <row r="29" spans="1:10" ht="20.100000000000001" customHeight="1" thickBot="1" x14ac:dyDescent="0.3">
      <c r="A29" s="27" t="s">
        <v>14</v>
      </c>
      <c r="B29" s="25">
        <f>SUM(B28-B23)</f>
        <v>0</v>
      </c>
      <c r="C29" s="25">
        <f t="shared" ref="C29:D29" si="10">SUM(C28-C23)</f>
        <v>0</v>
      </c>
      <c r="D29" s="25">
        <f t="shared" si="10"/>
        <v>0</v>
      </c>
      <c r="E29" s="25">
        <f t="shared" ref="E29:J29" si="11">SUM(E28-E23)</f>
        <v>0</v>
      </c>
      <c r="F29" s="25">
        <f t="shared" si="11"/>
        <v>0</v>
      </c>
      <c r="G29" s="25">
        <f t="shared" si="11"/>
        <v>0</v>
      </c>
      <c r="H29" s="25">
        <f t="shared" si="11"/>
        <v>0</v>
      </c>
      <c r="I29" s="25">
        <f t="shared" si="11"/>
        <v>0</v>
      </c>
      <c r="J29" s="25">
        <f t="shared" si="11"/>
        <v>0</v>
      </c>
    </row>
    <row r="30" spans="1:10" ht="15" thickBot="1" x14ac:dyDescent="0.25">
      <c r="A30" s="7"/>
      <c r="B30" s="7"/>
      <c r="C30" s="17" t="s">
        <v>22</v>
      </c>
      <c r="D30" s="7"/>
      <c r="E30" s="7"/>
      <c r="F30" s="7"/>
      <c r="G30" s="7"/>
      <c r="H30" s="7"/>
      <c r="I30" s="7"/>
      <c r="J30" s="7"/>
    </row>
    <row r="31" spans="1:10" ht="29.25" customHeight="1" x14ac:dyDescent="0.25">
      <c r="A31" s="55" t="s">
        <v>52</v>
      </c>
      <c r="B31" s="12" t="s">
        <v>20</v>
      </c>
      <c r="C31" s="8">
        <f>B9+B10+B11+B12+B13</f>
        <v>19704522</v>
      </c>
      <c r="D31" s="7"/>
      <c r="E31" s="35"/>
      <c r="F31" s="7"/>
      <c r="G31" s="7"/>
      <c r="H31" s="38"/>
      <c r="I31" s="7"/>
      <c r="J31" s="7"/>
    </row>
    <row r="32" spans="1:10" ht="29.25" customHeight="1" x14ac:dyDescent="0.25">
      <c r="A32" s="56"/>
      <c r="B32" s="9" t="s">
        <v>25</v>
      </c>
      <c r="C32" s="10">
        <v>1768000</v>
      </c>
      <c r="D32" s="11"/>
      <c r="E32" s="11"/>
      <c r="F32" s="11"/>
      <c r="I32" s="11"/>
    </row>
    <row r="33" spans="1:10" ht="29.25" customHeight="1" thickBot="1" x14ac:dyDescent="0.3">
      <c r="A33" s="57"/>
      <c r="B33" s="15" t="s">
        <v>21</v>
      </c>
      <c r="C33" s="16">
        <f>SUM(C31:C32)</f>
        <v>21472522</v>
      </c>
      <c r="D33" s="11"/>
      <c r="E33" s="11"/>
      <c r="F33" s="11"/>
      <c r="G33" s="11"/>
      <c r="H33" s="11"/>
      <c r="I33" s="11"/>
      <c r="J33" s="11"/>
    </row>
    <row r="34" spans="1:10" ht="20.100000000000001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4.25" hidden="1" x14ac:dyDescent="0.2">
      <c r="A35" s="7" t="s">
        <v>15</v>
      </c>
      <c r="B35" s="7" t="s">
        <v>16</v>
      </c>
      <c r="C35" s="7"/>
      <c r="D35" s="7"/>
      <c r="E35" s="7"/>
      <c r="F35" s="7"/>
      <c r="G35" s="7"/>
      <c r="H35" s="7"/>
      <c r="I35" s="7"/>
      <c r="J35" s="7"/>
    </row>
    <row r="36" spans="1:10" hidden="1" x14ac:dyDescent="0.2">
      <c r="B36" t="s">
        <v>17</v>
      </c>
    </row>
    <row r="37" spans="1:10" hidden="1" x14ac:dyDescent="0.2">
      <c r="B37" t="s">
        <v>18</v>
      </c>
    </row>
    <row r="38" spans="1:10" hidden="1" x14ac:dyDescent="0.2">
      <c r="B38" t="s">
        <v>19</v>
      </c>
    </row>
    <row r="39" spans="1:10" hidden="1" x14ac:dyDescent="0.2"/>
    <row r="40" spans="1:10" ht="20.100000000000001" customHeight="1" x14ac:dyDescent="0.25">
      <c r="A40" s="18"/>
      <c r="B40" s="19"/>
      <c r="C40" s="18"/>
      <c r="D40" s="19"/>
      <c r="E40" s="18"/>
      <c r="F40" s="18"/>
      <c r="G40" s="19"/>
      <c r="H40" s="19"/>
      <c r="I40" s="18"/>
      <c r="J40" s="19"/>
    </row>
    <row r="41" spans="1:10" ht="15.75" x14ac:dyDescent="0.25">
      <c r="A41" s="18"/>
      <c r="B41" s="19"/>
      <c r="C41" s="18"/>
      <c r="D41" s="19"/>
      <c r="E41" s="18"/>
      <c r="F41" s="19"/>
      <c r="G41" s="19"/>
      <c r="H41" s="19"/>
      <c r="I41" s="19"/>
      <c r="J41" s="19"/>
    </row>
    <row r="42" spans="1:10" ht="15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20.100000000000001" customHeight="1" x14ac:dyDescent="0.25">
      <c r="A43" s="18"/>
      <c r="B43" s="19"/>
      <c r="C43" s="18"/>
      <c r="D43" s="19"/>
      <c r="E43" s="19"/>
      <c r="F43" s="19"/>
      <c r="G43" s="19"/>
      <c r="H43" s="19"/>
      <c r="I43" s="19"/>
      <c r="J43" s="19"/>
    </row>
    <row r="44" spans="1:10" ht="20.100000000000001" customHeight="1" x14ac:dyDescent="0.25">
      <c r="A44" s="18" t="s">
        <v>37</v>
      </c>
      <c r="B44" s="19" t="s">
        <v>44</v>
      </c>
      <c r="C44" s="18" t="s">
        <v>35</v>
      </c>
      <c r="D44" s="19" t="s">
        <v>46</v>
      </c>
      <c r="E44" s="18"/>
      <c r="F44" s="18" t="s">
        <v>34</v>
      </c>
      <c r="G44" s="19"/>
      <c r="H44" s="19"/>
      <c r="I44" s="18" t="s">
        <v>51</v>
      </c>
      <c r="J44" s="19"/>
    </row>
    <row r="45" spans="1:10" ht="6" customHeight="1" x14ac:dyDescent="0.25">
      <c r="A45" s="18"/>
      <c r="B45" s="19"/>
      <c r="C45" s="18"/>
      <c r="D45" s="19"/>
      <c r="E45" s="18"/>
      <c r="F45" s="18"/>
      <c r="G45" s="19"/>
      <c r="H45" s="19"/>
      <c r="I45" s="18"/>
      <c r="J45" s="19"/>
    </row>
    <row r="46" spans="1:10" ht="20.100000000000001" customHeight="1" x14ac:dyDescent="0.25">
      <c r="A46" s="18" t="s">
        <v>36</v>
      </c>
      <c r="B46" s="19" t="s">
        <v>45</v>
      </c>
      <c r="C46" s="18" t="s">
        <v>36</v>
      </c>
      <c r="D46" s="19" t="s">
        <v>47</v>
      </c>
      <c r="E46" s="19"/>
      <c r="F46" s="19"/>
      <c r="G46" s="19"/>
      <c r="H46" s="19"/>
      <c r="I46" s="19"/>
      <c r="J46" s="19"/>
    </row>
    <row r="47" spans="1:10" ht="20.100000000000001" customHeight="1" x14ac:dyDescent="0.2"/>
    <row r="48" spans="1:10" ht="20.100000000000001" customHeight="1" x14ac:dyDescent="0.2"/>
    <row r="49" ht="20.100000000000001" customHeight="1" x14ac:dyDescent="0.2"/>
    <row r="50" ht="20.100000000000001" customHeight="1" x14ac:dyDescent="0.2"/>
  </sheetData>
  <mergeCells count="13">
    <mergeCell ref="A5:A7"/>
    <mergeCell ref="B8:D8"/>
    <mergeCell ref="E8:G8"/>
    <mergeCell ref="H8:J8"/>
    <mergeCell ref="A31:A33"/>
    <mergeCell ref="B24:D24"/>
    <mergeCell ref="E24:G24"/>
    <mergeCell ref="H24:J24"/>
    <mergeCell ref="B2:E2"/>
    <mergeCell ref="E4:G4"/>
    <mergeCell ref="B5:D6"/>
    <mergeCell ref="E5:G6"/>
    <mergeCell ref="H5:J6"/>
  </mergeCells>
  <conditionalFormatting sqref="E29:J29">
    <cfRule type="cellIs" dxfId="5" priority="3" operator="lessThan">
      <formula>0</formula>
    </cfRule>
  </conditionalFormatting>
  <conditionalFormatting sqref="B29">
    <cfRule type="cellIs" dxfId="4" priority="2" operator="lessThan">
      <formula>0</formula>
    </cfRule>
  </conditionalFormatting>
  <conditionalFormatting sqref="B29:D29">
    <cfRule type="cellIs" dxfId="3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6" fitToHeight="0" orientation="landscape" cellComments="asDisplayed" r:id="rId1"/>
  <headerFooter alignWithMargins="0">
    <oddFooter>&amp;C&amp;P</oddFooter>
  </headerFooter>
  <ignoredErrors>
    <ignoredError sqref="C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4" zoomScale="75" zoomScaleNormal="75" workbookViewId="0">
      <selection activeCell="C43" sqref="C43"/>
    </sheetView>
  </sheetViews>
  <sheetFormatPr defaultRowHeight="12.75" x14ac:dyDescent="0.2"/>
  <cols>
    <col min="1" max="1" width="42.5703125" customWidth="1"/>
    <col min="2" max="2" width="26.85546875" customWidth="1"/>
    <col min="3" max="3" width="26.7109375" customWidth="1"/>
    <col min="4" max="4" width="16.7109375" customWidth="1"/>
    <col min="5" max="5" width="30" customWidth="1"/>
    <col min="6" max="6" width="26.7109375" customWidth="1"/>
    <col min="7" max="7" width="16.7109375" customWidth="1"/>
    <col min="8" max="9" width="26.7109375" customWidth="1"/>
    <col min="10" max="10" width="16.7109375" customWidth="1"/>
  </cols>
  <sheetData>
    <row r="1" spans="1:10" ht="13.5" thickBot="1" x14ac:dyDescent="0.25"/>
    <row r="2" spans="1:10" ht="41.25" customHeight="1" thickBot="1" x14ac:dyDescent="0.3">
      <c r="A2" s="22" t="s">
        <v>38</v>
      </c>
      <c r="B2" s="39" t="s">
        <v>42</v>
      </c>
      <c r="C2" s="40"/>
      <c r="D2" s="40"/>
      <c r="E2" s="41"/>
      <c r="F2" s="1"/>
      <c r="G2" s="2"/>
      <c r="H2" s="3"/>
      <c r="I2" s="1"/>
      <c r="J2" s="2"/>
    </row>
    <row r="3" spans="1:10" ht="21.75" customHeight="1" thickBot="1" x14ac:dyDescent="0.3">
      <c r="A3" s="23" t="s">
        <v>0</v>
      </c>
      <c r="B3" s="34" t="s">
        <v>43</v>
      </c>
      <c r="C3" s="20"/>
      <c r="D3" s="20"/>
      <c r="E3" s="21"/>
      <c r="F3" s="37"/>
      <c r="G3" s="2"/>
      <c r="H3" s="3"/>
      <c r="I3" s="2"/>
      <c r="J3" s="2"/>
    </row>
    <row r="4" spans="1:10" ht="20.25" customHeight="1" thickBot="1" x14ac:dyDescent="0.25">
      <c r="A4" s="4"/>
      <c r="B4" s="4"/>
      <c r="C4" s="4"/>
      <c r="D4" s="4"/>
      <c r="E4" s="42"/>
      <c r="F4" s="42"/>
      <c r="G4" s="42"/>
      <c r="H4" s="4"/>
      <c r="I4" s="4"/>
      <c r="J4" s="17" t="s">
        <v>41</v>
      </c>
    </row>
    <row r="5" spans="1:10" x14ac:dyDescent="0.2">
      <c r="A5" s="49"/>
      <c r="B5" s="43" t="s">
        <v>49</v>
      </c>
      <c r="C5" s="44"/>
      <c r="D5" s="45"/>
      <c r="E5" s="43" t="s">
        <v>48</v>
      </c>
      <c r="F5" s="44"/>
      <c r="G5" s="45"/>
      <c r="H5" s="43" t="s">
        <v>50</v>
      </c>
      <c r="I5" s="44"/>
      <c r="J5" s="45"/>
    </row>
    <row r="6" spans="1:10" ht="15.75" customHeight="1" thickBot="1" x14ac:dyDescent="0.25">
      <c r="A6" s="50"/>
      <c r="B6" s="46"/>
      <c r="C6" s="47"/>
      <c r="D6" s="48"/>
      <c r="E6" s="46"/>
      <c r="F6" s="47"/>
      <c r="G6" s="48"/>
      <c r="H6" s="46"/>
      <c r="I6" s="47"/>
      <c r="J6" s="48"/>
    </row>
    <row r="7" spans="1:10" ht="13.5" thickBot="1" x14ac:dyDescent="0.25">
      <c r="A7" s="51"/>
      <c r="B7" s="13" t="s">
        <v>1</v>
      </c>
      <c r="C7" s="13" t="s">
        <v>2</v>
      </c>
      <c r="D7" s="14" t="s">
        <v>3</v>
      </c>
      <c r="E7" s="13" t="s">
        <v>1</v>
      </c>
      <c r="F7" s="13" t="s">
        <v>2</v>
      </c>
      <c r="G7" s="14" t="s">
        <v>3</v>
      </c>
      <c r="H7" s="13" t="s">
        <v>1</v>
      </c>
      <c r="I7" s="13" t="s">
        <v>2</v>
      </c>
      <c r="J7" s="14" t="s">
        <v>3</v>
      </c>
    </row>
    <row r="8" spans="1:10" ht="20.100000000000001" customHeight="1" thickBot="1" x14ac:dyDescent="0.3">
      <c r="A8" s="5" t="s">
        <v>39</v>
      </c>
      <c r="B8" s="52"/>
      <c r="C8" s="53"/>
      <c r="D8" s="54"/>
      <c r="E8" s="52"/>
      <c r="F8" s="53"/>
      <c r="G8" s="54"/>
      <c r="H8" s="52"/>
      <c r="I8" s="53"/>
      <c r="J8" s="54"/>
    </row>
    <row r="9" spans="1:10" ht="20.100000000000001" customHeight="1" thickBot="1" x14ac:dyDescent="0.3">
      <c r="A9" s="27" t="s">
        <v>29</v>
      </c>
      <c r="B9" s="36">
        <v>12296000</v>
      </c>
      <c r="C9" s="24"/>
      <c r="D9" s="36">
        <f>SUM(B9:C9)</f>
        <v>12296000</v>
      </c>
      <c r="E9" s="36">
        <f>B9*1.05</f>
        <v>12910800</v>
      </c>
      <c r="F9" s="24"/>
      <c r="G9" s="36">
        <f>SUM(E9:F9)</f>
        <v>12910800</v>
      </c>
      <c r="H9" s="36">
        <f>E9*1.05</f>
        <v>13556340</v>
      </c>
      <c r="I9" s="24"/>
      <c r="J9" s="25">
        <f>SUM(H9:I9)</f>
        <v>13556340</v>
      </c>
    </row>
    <row r="10" spans="1:10" ht="20.100000000000001" customHeight="1" thickBot="1" x14ac:dyDescent="0.3">
      <c r="A10" s="27" t="s">
        <v>30</v>
      </c>
      <c r="B10" s="36">
        <v>4156460</v>
      </c>
      <c r="C10" s="24"/>
      <c r="D10" s="36">
        <f t="shared" ref="D10:D22" si="0">SUM(B10:C10)</f>
        <v>4156460</v>
      </c>
      <c r="E10" s="36">
        <f t="shared" ref="E10:E13" si="1">B10*1.05</f>
        <v>4364283</v>
      </c>
      <c r="F10" s="24"/>
      <c r="G10" s="36">
        <f t="shared" ref="G10:G22" si="2">SUM(E10:F10)</f>
        <v>4364283</v>
      </c>
      <c r="H10" s="36">
        <f t="shared" ref="H10:H13" si="3">E10*1.05</f>
        <v>4582497.1500000004</v>
      </c>
      <c r="I10" s="24"/>
      <c r="J10" s="25">
        <f t="shared" ref="J10:J22" si="4">SUM(H10:I10)</f>
        <v>4582497.1500000004</v>
      </c>
    </row>
    <row r="11" spans="1:10" ht="20.100000000000001" customHeight="1" thickBot="1" x14ac:dyDescent="0.3">
      <c r="A11" s="27" t="s">
        <v>23</v>
      </c>
      <c r="B11" s="36">
        <v>0</v>
      </c>
      <c r="C11" s="24"/>
      <c r="D11" s="36">
        <f t="shared" si="0"/>
        <v>0</v>
      </c>
      <c r="E11" s="36">
        <f t="shared" si="1"/>
        <v>0</v>
      </c>
      <c r="F11" s="24"/>
      <c r="G11" s="36">
        <f t="shared" si="2"/>
        <v>0</v>
      </c>
      <c r="H11" s="36">
        <f t="shared" si="3"/>
        <v>0</v>
      </c>
      <c r="I11" s="24"/>
      <c r="J11" s="25">
        <f t="shared" si="4"/>
        <v>0</v>
      </c>
    </row>
    <row r="12" spans="1:10" ht="20.100000000000001" customHeight="1" thickBot="1" x14ac:dyDescent="0.3">
      <c r="A12" s="27" t="s">
        <v>31</v>
      </c>
      <c r="B12" s="36">
        <v>122540</v>
      </c>
      <c r="C12" s="24"/>
      <c r="D12" s="36">
        <f t="shared" si="0"/>
        <v>122540</v>
      </c>
      <c r="E12" s="36">
        <f t="shared" si="1"/>
        <v>128667</v>
      </c>
      <c r="F12" s="24"/>
      <c r="G12" s="36">
        <f t="shared" si="2"/>
        <v>128667</v>
      </c>
      <c r="H12" s="36">
        <f t="shared" si="3"/>
        <v>135100.35</v>
      </c>
      <c r="I12" s="24"/>
      <c r="J12" s="25">
        <f t="shared" si="4"/>
        <v>135100.35</v>
      </c>
    </row>
    <row r="13" spans="1:10" ht="20.100000000000001" customHeight="1" thickBot="1" x14ac:dyDescent="0.3">
      <c r="A13" s="28" t="s">
        <v>4</v>
      </c>
      <c r="B13" s="36">
        <v>95000</v>
      </c>
      <c r="C13" s="26"/>
      <c r="D13" s="36">
        <f t="shared" si="0"/>
        <v>95000</v>
      </c>
      <c r="E13" s="36">
        <f t="shared" si="1"/>
        <v>99750</v>
      </c>
      <c r="F13" s="26"/>
      <c r="G13" s="36">
        <f t="shared" si="2"/>
        <v>99750</v>
      </c>
      <c r="H13" s="36">
        <f t="shared" si="3"/>
        <v>104737.5</v>
      </c>
      <c r="I13" s="26"/>
      <c r="J13" s="25">
        <f t="shared" si="4"/>
        <v>104737.5</v>
      </c>
    </row>
    <row r="14" spans="1:10" ht="20.100000000000001" customHeight="1" thickBot="1" x14ac:dyDescent="0.3">
      <c r="A14" s="27" t="s">
        <v>5</v>
      </c>
      <c r="B14" s="36">
        <v>2135000</v>
      </c>
      <c r="C14" s="24"/>
      <c r="D14" s="36">
        <f t="shared" si="0"/>
        <v>2135000</v>
      </c>
      <c r="E14" s="36">
        <v>2140000</v>
      </c>
      <c r="F14" s="24"/>
      <c r="G14" s="36">
        <f t="shared" si="2"/>
        <v>2140000</v>
      </c>
      <c r="H14" s="36">
        <v>2100000</v>
      </c>
      <c r="I14" s="24"/>
      <c r="J14" s="25">
        <f t="shared" si="4"/>
        <v>2100000</v>
      </c>
    </row>
    <row r="15" spans="1:10" ht="20.100000000000001" customHeight="1" thickBot="1" x14ac:dyDescent="0.3">
      <c r="A15" s="27" t="s">
        <v>6</v>
      </c>
      <c r="B15" s="36">
        <v>1173000</v>
      </c>
      <c r="C15" s="24">
        <v>3000</v>
      </c>
      <c r="D15" s="36">
        <f t="shared" si="0"/>
        <v>1176000</v>
      </c>
      <c r="E15" s="36">
        <v>1150000</v>
      </c>
      <c r="F15" s="24">
        <v>3000</v>
      </c>
      <c r="G15" s="36">
        <f t="shared" si="2"/>
        <v>1153000</v>
      </c>
      <c r="H15" s="36">
        <v>1200000</v>
      </c>
      <c r="I15" s="24">
        <v>3000</v>
      </c>
      <c r="J15" s="25">
        <f t="shared" si="4"/>
        <v>1203000</v>
      </c>
    </row>
    <row r="16" spans="1:10" ht="20.100000000000001" customHeight="1" thickBot="1" x14ac:dyDescent="0.3">
      <c r="A16" s="28" t="s">
        <v>32</v>
      </c>
      <c r="B16" s="36">
        <v>260000</v>
      </c>
      <c r="C16" s="26"/>
      <c r="D16" s="36">
        <f t="shared" si="0"/>
        <v>260000</v>
      </c>
      <c r="E16" s="36">
        <v>250000</v>
      </c>
      <c r="F16" s="26"/>
      <c r="G16" s="36">
        <f t="shared" si="2"/>
        <v>250000</v>
      </c>
      <c r="H16" s="36">
        <v>250000</v>
      </c>
      <c r="I16" s="26"/>
      <c r="J16" s="25">
        <f t="shared" si="4"/>
        <v>250000</v>
      </c>
    </row>
    <row r="17" spans="1:10" ht="20.100000000000001" customHeight="1" thickBot="1" x14ac:dyDescent="0.3">
      <c r="A17" s="28" t="s">
        <v>26</v>
      </c>
      <c r="B17" s="36">
        <v>1000</v>
      </c>
      <c r="C17" s="26"/>
      <c r="D17" s="36">
        <f t="shared" si="0"/>
        <v>1000</v>
      </c>
      <c r="E17" s="36">
        <v>1000</v>
      </c>
      <c r="F17" s="26"/>
      <c r="G17" s="36">
        <f t="shared" si="2"/>
        <v>1000</v>
      </c>
      <c r="H17" s="36">
        <v>1000</v>
      </c>
      <c r="I17" s="26"/>
      <c r="J17" s="25">
        <f t="shared" si="4"/>
        <v>1000</v>
      </c>
    </row>
    <row r="18" spans="1:10" ht="20.100000000000001" customHeight="1" thickBot="1" x14ac:dyDescent="0.3">
      <c r="A18" s="28" t="s">
        <v>27</v>
      </c>
      <c r="B18" s="36">
        <v>5000</v>
      </c>
      <c r="C18" s="26"/>
      <c r="D18" s="36">
        <f t="shared" si="0"/>
        <v>5000</v>
      </c>
      <c r="E18" s="36">
        <v>5000</v>
      </c>
      <c r="F18" s="26"/>
      <c r="G18" s="36">
        <f t="shared" si="2"/>
        <v>5000</v>
      </c>
      <c r="H18" s="36">
        <v>5000</v>
      </c>
      <c r="I18" s="26"/>
      <c r="J18" s="25">
        <f t="shared" si="4"/>
        <v>5000</v>
      </c>
    </row>
    <row r="19" spans="1:10" ht="20.100000000000001" customHeight="1" thickBot="1" x14ac:dyDescent="0.3">
      <c r="A19" s="28" t="s">
        <v>7</v>
      </c>
      <c r="B19" s="36">
        <v>1077410</v>
      </c>
      <c r="C19" s="26">
        <v>1000</v>
      </c>
      <c r="D19" s="36">
        <f t="shared" si="0"/>
        <v>1078410</v>
      </c>
      <c r="E19" s="36">
        <v>970000</v>
      </c>
      <c r="F19" s="26">
        <v>1000</v>
      </c>
      <c r="G19" s="36">
        <f t="shared" si="2"/>
        <v>971000</v>
      </c>
      <c r="H19" s="36">
        <v>990000</v>
      </c>
      <c r="I19" s="26">
        <v>1000</v>
      </c>
      <c r="J19" s="25">
        <f t="shared" si="4"/>
        <v>991000</v>
      </c>
    </row>
    <row r="20" spans="1:10" ht="20.100000000000001" customHeight="1" thickBot="1" x14ac:dyDescent="0.3">
      <c r="A20" s="28" t="s">
        <v>33</v>
      </c>
      <c r="B20" s="36">
        <v>91000</v>
      </c>
      <c r="C20" s="26"/>
      <c r="D20" s="36">
        <f t="shared" si="0"/>
        <v>91000</v>
      </c>
      <c r="E20" s="36">
        <v>91000</v>
      </c>
      <c r="F20" s="26"/>
      <c r="G20" s="36">
        <f t="shared" si="2"/>
        <v>91000</v>
      </c>
      <c r="H20" s="36">
        <v>91000</v>
      </c>
      <c r="I20" s="26"/>
      <c r="J20" s="25">
        <f t="shared" si="4"/>
        <v>91000</v>
      </c>
    </row>
    <row r="21" spans="1:10" ht="20.100000000000001" customHeight="1" thickBot="1" x14ac:dyDescent="0.3">
      <c r="A21" s="28" t="s">
        <v>24</v>
      </c>
      <c r="B21" s="36">
        <v>200000</v>
      </c>
      <c r="C21" s="26"/>
      <c r="D21" s="36">
        <f t="shared" si="0"/>
        <v>200000</v>
      </c>
      <c r="E21" s="36">
        <v>200000</v>
      </c>
      <c r="F21" s="26"/>
      <c r="G21" s="36">
        <f t="shared" si="2"/>
        <v>200000</v>
      </c>
      <c r="H21" s="36">
        <v>220000</v>
      </c>
      <c r="I21" s="26"/>
      <c r="J21" s="25">
        <f t="shared" si="4"/>
        <v>220000</v>
      </c>
    </row>
    <row r="22" spans="1:10" ht="20.100000000000001" customHeight="1" thickBot="1" x14ac:dyDescent="0.3">
      <c r="A22" s="28" t="s">
        <v>28</v>
      </c>
      <c r="B22" s="36">
        <v>60000</v>
      </c>
      <c r="C22" s="26"/>
      <c r="D22" s="36">
        <f t="shared" si="0"/>
        <v>60000</v>
      </c>
      <c r="E22" s="36">
        <v>60000</v>
      </c>
      <c r="F22" s="26"/>
      <c r="G22" s="36">
        <f t="shared" si="2"/>
        <v>60000</v>
      </c>
      <c r="H22" s="36">
        <v>70000</v>
      </c>
      <c r="I22" s="26"/>
      <c r="J22" s="25">
        <f t="shared" si="4"/>
        <v>70000</v>
      </c>
    </row>
    <row r="23" spans="1:10" ht="21.95" customHeight="1" thickBot="1" x14ac:dyDescent="0.3">
      <c r="A23" s="29" t="s">
        <v>8</v>
      </c>
      <c r="B23" s="30">
        <f>SUM(B9:B22)</f>
        <v>21672410</v>
      </c>
      <c r="C23" s="30">
        <f t="shared" ref="C23:J23" si="5">SUM(C9:C22)</f>
        <v>4000</v>
      </c>
      <c r="D23" s="30">
        <f t="shared" si="5"/>
        <v>21676410</v>
      </c>
      <c r="E23" s="30">
        <f t="shared" si="5"/>
        <v>22370500</v>
      </c>
      <c r="F23" s="30">
        <f t="shared" si="5"/>
        <v>4000</v>
      </c>
      <c r="G23" s="30">
        <f t="shared" si="5"/>
        <v>22374500</v>
      </c>
      <c r="H23" s="30">
        <f t="shared" si="5"/>
        <v>23305675</v>
      </c>
      <c r="I23" s="30">
        <f t="shared" si="5"/>
        <v>4000</v>
      </c>
      <c r="J23" s="30">
        <f t="shared" si="5"/>
        <v>23309675</v>
      </c>
    </row>
    <row r="24" spans="1:10" ht="20.100000000000001" customHeight="1" thickBot="1" x14ac:dyDescent="0.3">
      <c r="A24" s="6" t="s">
        <v>40</v>
      </c>
      <c r="B24" s="52"/>
      <c r="C24" s="53"/>
      <c r="D24" s="54"/>
      <c r="E24" s="52"/>
      <c r="F24" s="53"/>
      <c r="G24" s="54"/>
      <c r="H24" s="52"/>
      <c r="I24" s="53"/>
      <c r="J24" s="54"/>
    </row>
    <row r="25" spans="1:10" ht="20.100000000000001" customHeight="1" thickBot="1" x14ac:dyDescent="0.3">
      <c r="A25" s="31" t="s">
        <v>9</v>
      </c>
      <c r="B25" s="36">
        <v>3233910</v>
      </c>
      <c r="C25" s="24">
        <v>4000</v>
      </c>
      <c r="D25" s="25">
        <f>SUM(B25:C25)</f>
        <v>3237910</v>
      </c>
      <c r="E25" s="36">
        <v>3098000</v>
      </c>
      <c r="F25" s="24">
        <v>4000</v>
      </c>
      <c r="G25" s="36">
        <f>SUM(E25:F25)</f>
        <v>3102000</v>
      </c>
      <c r="H25" s="36">
        <v>3157000</v>
      </c>
      <c r="I25" s="36">
        <v>4000</v>
      </c>
      <c r="J25" s="36">
        <f>SUM(H25:I25)</f>
        <v>3161000</v>
      </c>
    </row>
    <row r="26" spans="1:10" ht="20.100000000000001" customHeight="1" thickBot="1" x14ac:dyDescent="0.3">
      <c r="A26" s="31" t="s">
        <v>10</v>
      </c>
      <c r="B26" s="36">
        <v>500</v>
      </c>
      <c r="C26" s="24"/>
      <c r="D26" s="25">
        <f>SUM(B26:C26)</f>
        <v>500</v>
      </c>
      <c r="E26" s="36">
        <v>1000</v>
      </c>
      <c r="F26" s="24"/>
      <c r="G26" s="36"/>
      <c r="H26" s="36">
        <v>2000</v>
      </c>
      <c r="I26" s="24"/>
      <c r="J26" s="36">
        <f>SUM(H26:I26)</f>
        <v>2000</v>
      </c>
    </row>
    <row r="27" spans="1:10" ht="20.100000000000001" customHeight="1" thickBot="1" x14ac:dyDescent="0.3">
      <c r="A27" s="31" t="s">
        <v>11</v>
      </c>
      <c r="B27" s="36">
        <f>1768000+B9+B10+B11+B12+B13</f>
        <v>18438000</v>
      </c>
      <c r="C27" s="32" t="s">
        <v>12</v>
      </c>
      <c r="D27" s="25">
        <f t="shared" ref="D27:D28" si="6">SUM(B27:C27)</f>
        <v>18438000</v>
      </c>
      <c r="E27" s="36">
        <f>E9+E10+E11+E12+E13+C32</f>
        <v>19271500</v>
      </c>
      <c r="F27" s="32" t="s">
        <v>12</v>
      </c>
      <c r="G27" s="36">
        <f t="shared" ref="G27:G28" si="7">SUM(E27:F27)</f>
        <v>19271500</v>
      </c>
      <c r="H27" s="36">
        <f>H9+H10+H11+H12+H13+C32</f>
        <v>20146675</v>
      </c>
      <c r="I27" s="32" t="s">
        <v>12</v>
      </c>
      <c r="J27" s="36">
        <f t="shared" ref="J27:J28" si="8">SUM(H27:I27)</f>
        <v>20146675</v>
      </c>
    </row>
    <row r="28" spans="1:10" ht="21.95" customHeight="1" thickBot="1" x14ac:dyDescent="0.3">
      <c r="A28" s="29" t="s">
        <v>13</v>
      </c>
      <c r="B28" s="30">
        <f>SUM(B25:B27)</f>
        <v>21672410</v>
      </c>
      <c r="C28" s="33">
        <f>SUM(C25:C27)</f>
        <v>4000</v>
      </c>
      <c r="D28" s="30">
        <f t="shared" si="6"/>
        <v>21676410</v>
      </c>
      <c r="E28" s="30">
        <f>SUM(E25:E27)</f>
        <v>22370500</v>
      </c>
      <c r="F28" s="33">
        <f>SUM(F25:F27)</f>
        <v>4000</v>
      </c>
      <c r="G28" s="30">
        <f t="shared" si="7"/>
        <v>22374500</v>
      </c>
      <c r="H28" s="30">
        <f>H25+H26+H27</f>
        <v>23305675</v>
      </c>
      <c r="I28" s="33">
        <f>SUM(I25:I27)</f>
        <v>4000</v>
      </c>
      <c r="J28" s="30">
        <f t="shared" si="8"/>
        <v>23309675</v>
      </c>
    </row>
    <row r="29" spans="1:10" ht="20.100000000000001" customHeight="1" thickBot="1" x14ac:dyDescent="0.3">
      <c r="A29" s="27" t="s">
        <v>14</v>
      </c>
      <c r="B29" s="25">
        <f>SUM(B28-B23)</f>
        <v>0</v>
      </c>
      <c r="C29" s="25">
        <f t="shared" ref="C29:J29" si="9">SUM(C28-C23)</f>
        <v>0</v>
      </c>
      <c r="D29" s="25">
        <f t="shared" si="9"/>
        <v>0</v>
      </c>
      <c r="E29" s="25">
        <f t="shared" si="9"/>
        <v>0</v>
      </c>
      <c r="F29" s="25">
        <f t="shared" si="9"/>
        <v>0</v>
      </c>
      <c r="G29" s="25">
        <f t="shared" si="9"/>
        <v>0</v>
      </c>
      <c r="H29" s="25">
        <f t="shared" si="9"/>
        <v>0</v>
      </c>
      <c r="I29" s="25">
        <f t="shared" si="9"/>
        <v>0</v>
      </c>
      <c r="J29" s="25">
        <f t="shared" si="9"/>
        <v>0</v>
      </c>
    </row>
    <row r="30" spans="1:10" ht="15" thickBot="1" x14ac:dyDescent="0.25">
      <c r="A30" s="7"/>
      <c r="B30" s="7"/>
      <c r="C30" s="17" t="s">
        <v>22</v>
      </c>
      <c r="D30" s="7"/>
      <c r="E30" s="7"/>
      <c r="F30" s="7"/>
      <c r="G30" s="7"/>
      <c r="H30" s="7"/>
      <c r="I30" s="7"/>
      <c r="J30" s="7"/>
    </row>
    <row r="31" spans="1:10" ht="29.25" customHeight="1" x14ac:dyDescent="0.25">
      <c r="A31" s="55" t="s">
        <v>52</v>
      </c>
      <c r="B31" s="12" t="s">
        <v>20</v>
      </c>
      <c r="C31" s="8">
        <f>B9+B10+B11+B12+B13</f>
        <v>16670000</v>
      </c>
      <c r="D31" s="7"/>
      <c r="E31" s="35"/>
      <c r="F31" s="7"/>
      <c r="G31" s="7"/>
      <c r="H31" s="38"/>
      <c r="I31" s="7"/>
      <c r="J31" s="7"/>
    </row>
    <row r="32" spans="1:10" ht="29.25" customHeight="1" x14ac:dyDescent="0.25">
      <c r="A32" s="56"/>
      <c r="B32" s="9" t="s">
        <v>25</v>
      </c>
      <c r="C32" s="10">
        <v>1768000</v>
      </c>
      <c r="D32" s="11"/>
      <c r="E32" s="11"/>
      <c r="F32" s="11"/>
      <c r="I32" s="11"/>
    </row>
    <row r="33" spans="1:10" ht="29.25" customHeight="1" thickBot="1" x14ac:dyDescent="0.3">
      <c r="A33" s="57"/>
      <c r="B33" s="15" t="s">
        <v>21</v>
      </c>
      <c r="C33" s="16">
        <f>SUM(C31:C32)</f>
        <v>18438000</v>
      </c>
      <c r="D33" s="11"/>
      <c r="E33" s="11"/>
      <c r="F33" s="11"/>
      <c r="G33" s="11"/>
      <c r="H33" s="11"/>
      <c r="I33" s="11"/>
      <c r="J33" s="11"/>
    </row>
    <row r="34" spans="1:10" ht="20.100000000000001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4.25" hidden="1" x14ac:dyDescent="0.2">
      <c r="A35" s="7" t="s">
        <v>15</v>
      </c>
      <c r="B35" s="7" t="s">
        <v>16</v>
      </c>
      <c r="C35" s="7"/>
      <c r="D35" s="7"/>
      <c r="E35" s="7"/>
      <c r="F35" s="7"/>
      <c r="G35" s="7"/>
      <c r="H35" s="7"/>
      <c r="I35" s="7"/>
      <c r="J35" s="7"/>
    </row>
    <row r="36" spans="1:10" hidden="1" x14ac:dyDescent="0.2">
      <c r="B36" t="s">
        <v>17</v>
      </c>
    </row>
    <row r="37" spans="1:10" hidden="1" x14ac:dyDescent="0.2">
      <c r="B37" t="s">
        <v>18</v>
      </c>
    </row>
    <row r="38" spans="1:10" hidden="1" x14ac:dyDescent="0.2">
      <c r="B38" t="s">
        <v>19</v>
      </c>
    </row>
    <row r="39" spans="1:10" hidden="1" x14ac:dyDescent="0.2"/>
    <row r="40" spans="1:10" ht="20.100000000000001" customHeight="1" x14ac:dyDescent="0.25">
      <c r="A40" s="18"/>
      <c r="B40" s="19"/>
      <c r="C40" s="18"/>
      <c r="D40" s="19"/>
      <c r="E40" s="18"/>
      <c r="F40" s="18"/>
      <c r="G40" s="19"/>
      <c r="H40" s="19"/>
      <c r="I40" s="18"/>
      <c r="J40" s="19"/>
    </row>
    <row r="41" spans="1:10" ht="15.75" x14ac:dyDescent="0.25">
      <c r="A41" s="18"/>
      <c r="B41" s="19"/>
      <c r="C41" s="18"/>
      <c r="D41" s="19"/>
      <c r="E41" s="18"/>
      <c r="F41" s="19"/>
      <c r="G41" s="19"/>
      <c r="H41" s="19"/>
      <c r="I41" s="19"/>
      <c r="J41" s="19"/>
    </row>
    <row r="42" spans="1:10" ht="15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20.100000000000001" customHeight="1" x14ac:dyDescent="0.25">
      <c r="A43" s="18"/>
      <c r="B43" s="19"/>
      <c r="C43" s="18"/>
      <c r="D43" s="19"/>
      <c r="E43" s="19"/>
      <c r="F43" s="19"/>
      <c r="G43" s="19"/>
      <c r="H43" s="19"/>
      <c r="I43" s="19"/>
      <c r="J43" s="19"/>
    </row>
    <row r="44" spans="1:10" ht="20.100000000000001" customHeight="1" x14ac:dyDescent="0.25">
      <c r="A44" s="18" t="s">
        <v>37</v>
      </c>
      <c r="B44" s="19" t="s">
        <v>44</v>
      </c>
      <c r="C44" s="18" t="s">
        <v>35</v>
      </c>
      <c r="D44" s="19" t="s">
        <v>46</v>
      </c>
      <c r="E44" s="18"/>
      <c r="F44" s="18" t="s">
        <v>34</v>
      </c>
      <c r="G44" s="19"/>
      <c r="H44" s="19"/>
      <c r="I44" s="18" t="s">
        <v>53</v>
      </c>
      <c r="J44" s="19"/>
    </row>
    <row r="45" spans="1:10" ht="6" customHeight="1" x14ac:dyDescent="0.25">
      <c r="A45" s="18"/>
      <c r="B45" s="19"/>
      <c r="C45" s="18"/>
      <c r="D45" s="19"/>
      <c r="E45" s="18"/>
      <c r="F45" s="18"/>
      <c r="G45" s="19"/>
      <c r="H45" s="19"/>
      <c r="I45" s="18"/>
      <c r="J45" s="19"/>
    </row>
    <row r="46" spans="1:10" ht="20.100000000000001" customHeight="1" x14ac:dyDescent="0.25">
      <c r="A46" s="18" t="s">
        <v>36</v>
      </c>
      <c r="B46" s="19" t="s">
        <v>45</v>
      </c>
      <c r="C46" s="18" t="s">
        <v>36</v>
      </c>
      <c r="D46" s="19" t="s">
        <v>47</v>
      </c>
      <c r="E46" s="19"/>
      <c r="F46" s="19"/>
      <c r="G46" s="19"/>
      <c r="H46" s="19"/>
      <c r="I46" s="19"/>
      <c r="J46" s="19"/>
    </row>
    <row r="47" spans="1:10" ht="20.100000000000001" customHeight="1" x14ac:dyDescent="0.2"/>
    <row r="48" spans="1:10" ht="20.100000000000001" customHeight="1" x14ac:dyDescent="0.2"/>
    <row r="49" ht="20.100000000000001" customHeight="1" x14ac:dyDescent="0.2"/>
    <row r="50" ht="20.100000000000001" customHeight="1" x14ac:dyDescent="0.2"/>
  </sheetData>
  <mergeCells count="13">
    <mergeCell ref="H5:J6"/>
    <mergeCell ref="B2:E2"/>
    <mergeCell ref="E4:G4"/>
    <mergeCell ref="A5:A7"/>
    <mergeCell ref="B5:D6"/>
    <mergeCell ref="E5:G6"/>
    <mergeCell ref="A31:A33"/>
    <mergeCell ref="B8:D8"/>
    <mergeCell ref="E8:G8"/>
    <mergeCell ref="H8:J8"/>
    <mergeCell ref="B24:D24"/>
    <mergeCell ref="E24:G24"/>
    <mergeCell ref="H24:J24"/>
  </mergeCells>
  <conditionalFormatting sqref="E29:J29">
    <cfRule type="cellIs" dxfId="2" priority="3" operator="lessThan">
      <formula>0</formula>
    </cfRule>
  </conditionalFormatting>
  <conditionalFormatting sqref="B29">
    <cfRule type="cellIs" dxfId="1" priority="2" operator="lessThan">
      <formula>0</formula>
    </cfRule>
  </conditionalFormatting>
  <conditionalFormatting sqref="B29:D29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6" fitToHeight="0" orientation="landscape" cellComments="asDisplayed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 2025 a Stř.V.R. 2026-2027</vt:lpstr>
      <vt:lpstr>R 2025 a Stř.V.R. 2026-2027 upr</vt:lpstr>
      <vt:lpstr>'R 2025 a Stř.V.R. 2026-2027'!Názvy_tisku</vt:lpstr>
      <vt:lpstr>'R 2025 a Stř.V.R. 2026-2027 upr'!Názvy_tisku</vt:lpstr>
      <vt:lpstr>'R 2025 a Stř.V.R. 2026-2027'!Oblast_tisku</vt:lpstr>
      <vt:lpstr>'R 2025 a Stř.V.R. 2026-2027 upr'!Oblast_tisku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Pazderová Hana (MHMP, ROZ)</dc:creator>
  <cp:lastModifiedBy>Vomáčková Blanka</cp:lastModifiedBy>
  <cp:lastPrinted>2025-01-30T17:17:24Z</cp:lastPrinted>
  <dcterms:created xsi:type="dcterms:W3CDTF">2017-08-22T12:12:50Z</dcterms:created>
  <dcterms:modified xsi:type="dcterms:W3CDTF">2025-01-30T17:17:38Z</dcterms:modified>
</cp:coreProperties>
</file>